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Hankeplaan 2023\Põhja-Eesti\karuaia haljastus\Karuaia haljastus\"/>
    </mc:Choice>
  </mc:AlternateContent>
  <bookViews>
    <workbookView xWindow="0" yWindow="0" windowWidth="23040" windowHeight="93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8" i="1" l="1"/>
  <c r="D97" i="1"/>
  <c r="D95" i="1"/>
  <c r="D94" i="1"/>
  <c r="D93" i="1"/>
  <c r="D90" i="1"/>
  <c r="D92" i="1"/>
  <c r="D91" i="1"/>
  <c r="D88" i="1"/>
  <c r="D87" i="1"/>
  <c r="D81" i="1"/>
  <c r="D79" i="1"/>
  <c r="D78" i="1"/>
  <c r="D72" i="1"/>
  <c r="D60" i="1"/>
  <c r="D53" i="1"/>
  <c r="D52" i="1"/>
  <c r="D50" i="1"/>
  <c r="D49" i="1"/>
  <c r="D48" i="1"/>
  <c r="D46" i="1"/>
  <c r="D45" i="1"/>
  <c r="D30" i="1"/>
  <c r="D44" i="1"/>
  <c r="D31" i="1"/>
</calcChain>
</file>

<file path=xl/sharedStrings.xml><?xml version="1.0" encoding="utf-8"?>
<sst xmlns="http://schemas.openxmlformats.org/spreadsheetml/2006/main" count="361" uniqueCount="253">
  <si>
    <t>Nr</t>
  </si>
  <si>
    <t>Töö nimetus</t>
  </si>
  <si>
    <t>Ühik</t>
  </si>
  <si>
    <t>Hulk</t>
  </si>
  <si>
    <t>Märkus</t>
  </si>
  <si>
    <t>1.</t>
  </si>
  <si>
    <t>Raietööd, puud</t>
  </si>
  <si>
    <t>tk</t>
  </si>
  <si>
    <t>2.</t>
  </si>
  <si>
    <t>1.1.</t>
  </si>
  <si>
    <t>1.2.</t>
  </si>
  <si>
    <t>Puistu raie- ja hooldustööd</t>
  </si>
  <si>
    <t>1.3.</t>
  </si>
  <si>
    <t>Võrahooldus</t>
  </si>
  <si>
    <t>Joonis 1</t>
  </si>
  <si>
    <t>Lammutustööd</t>
  </si>
  <si>
    <t>2.1.</t>
  </si>
  <si>
    <t>m2</t>
  </si>
  <si>
    <t>Joonis 2.</t>
  </si>
  <si>
    <t>Lammutada olemasolev betoonist ja pinnasest vana laadimisalus</t>
  </si>
  <si>
    <t>Joonis 2. Materjali orienteeruvalt 30 m3.</t>
  </si>
  <si>
    <t>2.2.</t>
  </si>
  <si>
    <t>jm</t>
  </si>
  <si>
    <t>Võtta üles olemasolevat turvaaeda (puitpostid)</t>
  </si>
  <si>
    <t>2.3.</t>
  </si>
  <si>
    <t>Võtta üles olemasolevat kruusateed (valikuline)</t>
  </si>
  <si>
    <t>3.</t>
  </si>
  <si>
    <t>Maapinna planeerimine</t>
  </si>
  <si>
    <t>3.1.</t>
  </si>
  <si>
    <t>m3</t>
  </si>
  <si>
    <t>Täita ja planeerida uus jalgtee, täitepinnast</t>
  </si>
  <si>
    <t xml:space="preserve">Joonis 3; orienteeruvalt, täpsustada kohapeal; kasutada võimalusel ära ka lammutatav ja täiteks sobiv materjal. </t>
  </si>
  <si>
    <t>3.2.</t>
  </si>
  <si>
    <t>Planeerida rajatava aia laienduse alune ala</t>
  </si>
  <si>
    <t>Valikuline, vajadusel, otsustab RMK.</t>
  </si>
  <si>
    <t>Joonis 1; koos juurimisega.</t>
  </si>
  <si>
    <t>3 puud on lisaks proleemsed; võib olla murdumisohtlik; kui võrahooldusega ei saa ohutustada, tuleb raiuda; koos juurimise või freesimisega, joonis 1.</t>
  </si>
  <si>
    <t>3.3.</t>
  </si>
  <si>
    <t>Planeerida uue jalgtee nõlvu</t>
  </si>
  <si>
    <t>Orienteeruvalt.</t>
  </si>
  <si>
    <t>4.</t>
  </si>
  <si>
    <t>Teede ehitamine</t>
  </si>
  <si>
    <t>4.1.</t>
  </si>
  <si>
    <t>Ehitada graniitkivist jalgteed</t>
  </si>
  <si>
    <t>Joonised 3, 4.</t>
  </si>
  <si>
    <t>4.2.</t>
  </si>
  <si>
    <t>Ehitada purustatud kruusa kattega jalgteed (viia graniitkivikatega teeosad kokku olemasolevate kruusateedega + rekonstrueerida aidaesine plats)</t>
  </si>
  <si>
    <t>Joonised 3, 4, täpsustada maht kohapeal koostöös RMK-ga vastavalt ehitusega välja kujunevale olukorrale/vajadusele.</t>
  </si>
  <si>
    <t>5.</t>
  </si>
  <si>
    <t>Karuaia ehitamine</t>
  </si>
  <si>
    <t>5.1.</t>
  </si>
  <si>
    <t>5.2.</t>
  </si>
  <si>
    <t>tk (posti-paar)</t>
  </si>
  <si>
    <t>5.3.</t>
  </si>
  <si>
    <t>Paigaldada söödapuuri poste L3</t>
  </si>
  <si>
    <t>5.4.</t>
  </si>
  <si>
    <t>Paigaldada söödapuuri poste L2</t>
  </si>
  <si>
    <t>Joonis 6; joonis 8.</t>
  </si>
  <si>
    <t>5.5.</t>
  </si>
  <si>
    <t>Paigaldada vaheaia poste L2</t>
  </si>
  <si>
    <t>Paigaldada välispiirde poste L1</t>
  </si>
  <si>
    <t>Paigaldada välispiirde topeltposte, nurgad, erilahendusega. L5, L6</t>
  </si>
  <si>
    <t>Joonis 3, joonis 5, joonis 8, post L1</t>
  </si>
  <si>
    <t>Joonis 3, joonis 5, joonis 8, post L5, L6</t>
  </si>
  <si>
    <t>Joonis 3, joonis 5, joonis 8, post L2</t>
  </si>
  <si>
    <t>5.6.</t>
  </si>
  <si>
    <t>Paigaldada välispiirde kilpe N0 (horisontaalse pealisservaga)</t>
  </si>
  <si>
    <t>Joonis 12</t>
  </si>
  <si>
    <t>6.7.</t>
  </si>
  <si>
    <t>Paigaldada välispiirde kilpe NZ</t>
  </si>
  <si>
    <t>6.8.</t>
  </si>
  <si>
    <t>Paigaldada söödapuuri kilpe N0 (va välispiirde osa)</t>
  </si>
  <si>
    <t>Joonis 5 (lõigud A-B; D-D; E-F); joonis 12</t>
  </si>
  <si>
    <t xml:space="preserve">Joonis 6, joonis 7, joonis 9 </t>
  </si>
  <si>
    <t>6.9.</t>
  </si>
  <si>
    <t>Paigaldada välispiirde kaldpinna kilpe N1</t>
  </si>
  <si>
    <t>Joonis 5 (lõigud A-B; D-D; E-F); joonis 12; joonis 9</t>
  </si>
  <si>
    <t xml:space="preserve">6.10. </t>
  </si>
  <si>
    <t>Joonis 9</t>
  </si>
  <si>
    <t>Joonis 5; joonis 12</t>
  </si>
  <si>
    <t>Paigaldada välispiirdeaia piirdekilpide N0 ja NZ katteplaate P0</t>
  </si>
  <si>
    <t>Paigaldada nurgaplaate P1</t>
  </si>
  <si>
    <t>6.11.</t>
  </si>
  <si>
    <t>Paigaldada nurgaplaate P2</t>
  </si>
  <si>
    <t>6.12.</t>
  </si>
  <si>
    <t>Paigaldada söödapuuri nurgaplaate S1</t>
  </si>
  <si>
    <t>Joonis 5; joonis 6, joonis 7; joonis 12</t>
  </si>
  <si>
    <t>Paigaldada söödapuuri nurgaplaate S2</t>
  </si>
  <si>
    <t>Paigaldada söödapuuri nurgaplaate S3</t>
  </si>
  <si>
    <t>Paigaldada söödapuuri nurgaplaate S4</t>
  </si>
  <si>
    <t>Paigaldada söödapuuri vaheaia poolse esikülje kinnitusplaate S5</t>
  </si>
  <si>
    <t>Paigaldada söödapuuri vaheaia poolse esikülje kinnitusplaate S6</t>
  </si>
  <si>
    <t>6.13.</t>
  </si>
  <si>
    <t>6.14.</t>
  </si>
  <si>
    <t>6.15.</t>
  </si>
  <si>
    <t>6.16.</t>
  </si>
  <si>
    <t>6.17.</t>
  </si>
  <si>
    <t>6.18.</t>
  </si>
  <si>
    <t>6.19.</t>
  </si>
  <si>
    <t>6.20.</t>
  </si>
  <si>
    <t>Plaatide U-kinnitusklambreid plaatide P0 kinnitamiseks</t>
  </si>
  <si>
    <t>Paigaldusbetooni postidele ja väravaalustele</t>
  </si>
  <si>
    <t>Plaatide kinnituspolte</t>
  </si>
  <si>
    <t>Plaadi P1 L-kinnitusklambreid</t>
  </si>
  <si>
    <t>Plaatide P1, P2 kinnituspolte</t>
  </si>
  <si>
    <t>Plaatide S1, S2, S5, S6 U-kinnitusklambreid</t>
  </si>
  <si>
    <t>Plaatide S1, S2, S3, S4 kilbikinnituspolte</t>
  </si>
  <si>
    <t>Joonis 12, poldi pikkused täpsustada tööjoonistega.</t>
  </si>
  <si>
    <t>Plaatide U-kinnitusklambreid plaatide P2 kinnitamiseks</t>
  </si>
  <si>
    <t>6.21.</t>
  </si>
  <si>
    <t>6.22.</t>
  </si>
  <si>
    <t>6.23.</t>
  </si>
  <si>
    <t>6.24.</t>
  </si>
  <si>
    <t>6.26.</t>
  </si>
  <si>
    <t>6.27.</t>
  </si>
  <si>
    <t>6.25.</t>
  </si>
  <si>
    <t>Paigadada vaheaia kilpe N0</t>
  </si>
  <si>
    <t>Joonis 5 (lõik G-H); joonis 12; üks kilp eri laiusega (kitsam; täpsustada tööjoonisega vastavalt olukorrale)</t>
  </si>
  <si>
    <t>Paigaldada vaheaia katteplaate P0</t>
  </si>
  <si>
    <t>Paigaldada vaheia katteplaatide U-klambreid</t>
  </si>
  <si>
    <t>6.28.</t>
  </si>
  <si>
    <t>Paigaldada vaheaia katteplaatide kinnituspolte</t>
  </si>
  <si>
    <t>6.29.</t>
  </si>
  <si>
    <t>6.30.</t>
  </si>
  <si>
    <t>6.31.</t>
  </si>
  <si>
    <t>Paigaldada välispiirde kaldpinna nurgakilbid N5</t>
  </si>
  <si>
    <t>6.32.</t>
  </si>
  <si>
    <t>paigaldada välispiirde kaldpinna nurgakilbid N6</t>
  </si>
  <si>
    <t>N5, N6 paigalduskomplektid (väravahinged 1 komplekt 4 hingekomplekti)</t>
  </si>
  <si>
    <t>6.33.</t>
  </si>
  <si>
    <t>6.34.</t>
  </si>
  <si>
    <t>Paigaldada söödapuuri esikülje kaldpinna kilbid N2</t>
  </si>
  <si>
    <t>Joonis 9, joonis 10</t>
  </si>
  <si>
    <t>Paigaldada vaheaia horisontaalkilbid N1</t>
  </si>
  <si>
    <t>Joonis 5, joonis 9, joonis 10</t>
  </si>
  <si>
    <t>6.35.</t>
  </si>
  <si>
    <t>Vaheaia N1 paigalduskomplektid (väravahinged 1 komplekt 4 hingekomplekti)</t>
  </si>
  <si>
    <t>Välispiirde N1 paigalduskomplektid (väravahinged 1 komplekt 4 hingekomplekti)</t>
  </si>
  <si>
    <t>Joonis 5, joonis 9, joonis 10; üks kilp eri laiusega (kitsam; täpsustada tööjoonisega vastavalt olukorrale)</t>
  </si>
  <si>
    <t>Paigaldada söödapuuri ülakilbid N3</t>
  </si>
  <si>
    <t>N2 paigalduskomplektid (väravahinged 1 komplekt 4 hingekomplekti)</t>
  </si>
  <si>
    <t>N3 paigalduskomplektid (väravahinged 1 komplekt 4 hingekomplekti)</t>
  </si>
  <si>
    <t>6.36.</t>
  </si>
  <si>
    <t>6.37.</t>
  </si>
  <si>
    <t>6.38.</t>
  </si>
  <si>
    <t>Paigaldada söödapuuri küljekilbid N4</t>
  </si>
  <si>
    <t>N4 paigalduskomplektid (väravahinged 1 komplekt 4 hingekomplekti)</t>
  </si>
  <si>
    <t>6.39.</t>
  </si>
  <si>
    <t>6.40.</t>
  </si>
  <si>
    <t>Paigaldada söödapuuri horisontaalkilbid NY1</t>
  </si>
  <si>
    <t>Paigaldada söödapuuri horisontaalkilbid NY2</t>
  </si>
  <si>
    <t>Paigaldada söödapuuri horisontaalkilbid NY3</t>
  </si>
  <si>
    <t>Paigaldada söödapuuri horisontaalkilbid NY4</t>
  </si>
  <si>
    <t>6.41.</t>
  </si>
  <si>
    <t>6.42.</t>
  </si>
  <si>
    <t>6.43.</t>
  </si>
  <si>
    <t>6.44.</t>
  </si>
  <si>
    <t>Paigaldada söödapuuri horisontaalkilbid N1</t>
  </si>
  <si>
    <t>6.45.</t>
  </si>
  <si>
    <t>NY1-NY4, N1 paigalduskomplektid (väravahinged 1 komplekt 4 hingekomplekti)</t>
  </si>
  <si>
    <t>6.46.</t>
  </si>
  <si>
    <t>Sarikate tala nelikanttoru 80x150x9000mm</t>
  </si>
  <si>
    <t>6.47.</t>
  </si>
  <si>
    <t>6.48.</t>
  </si>
  <si>
    <t>Joonis 6; joonis 8; täpsustada tööjoonistega.</t>
  </si>
  <si>
    <t>Sarikate kinnitusklambrid</t>
  </si>
  <si>
    <t>6.49.</t>
  </si>
  <si>
    <t>Söödapuuri N1 kilpide kinnitusraamid 80x80x4292mm, kinnitusklambrid ja poldikomplektid</t>
  </si>
  <si>
    <t>Söödapuuri N2 kilpide kinnitusraamid 80x80x2026mm, kinnitusklambrid ja poldikomplektid</t>
  </si>
  <si>
    <t>6.50.</t>
  </si>
  <si>
    <t>Joonis 7; joonis 8; täpsustada tööjoonistega.</t>
  </si>
  <si>
    <t>Sarikad 75x150x3350, sügavimmutatud puit</t>
  </si>
  <si>
    <t>6.51.</t>
  </si>
  <si>
    <t>Sarikate kinnitusklambrid L-nurk poldikomplektidega</t>
  </si>
  <si>
    <t>6.52.</t>
  </si>
  <si>
    <t>Punnlaudis 32 mm</t>
  </si>
  <si>
    <t>6.53.</t>
  </si>
  <si>
    <t>Katuseplekk, koos räästaplekkide komplektiga</t>
  </si>
  <si>
    <t>Joonis 7; joonis 8; täpsustada tööjoonistega; plekikulu vastavalt konkreetse toote paigaldusspetsiifikale.</t>
  </si>
  <si>
    <t>Söödapuuri rõhttoed 50x50x2026mm koos klambrite ja poldikomplektidega</t>
  </si>
  <si>
    <t>6.54.</t>
  </si>
  <si>
    <t>Joonis 11</t>
  </si>
  <si>
    <t>6.55.</t>
  </si>
  <si>
    <t>Värava stopperplaadid D6</t>
  </si>
  <si>
    <t>Väravaraami-kilbikomplektid</t>
  </si>
  <si>
    <t>6.56.</t>
  </si>
  <si>
    <t>Väravate lukukomplektid</t>
  </si>
  <si>
    <t>6.57.</t>
  </si>
  <si>
    <t>Väravate hingekomplektid (5 hinge värava kohta)</t>
  </si>
  <si>
    <t>Joonis 11; täpsustada tööjoonistega.</t>
  </si>
  <si>
    <t>7.</t>
  </si>
  <si>
    <t>Elektrikarjused</t>
  </si>
  <si>
    <t>7.1.</t>
  </si>
  <si>
    <t>Orienteeruvalt, täpsustada eraldi elektriosa projektiga; joonis  14.</t>
  </si>
  <si>
    <t>7.2.</t>
  </si>
  <si>
    <t>Distantsisolaatoreid, lühikesi</t>
  </si>
  <si>
    <t>Distantsisolaatoreid, pikki</t>
  </si>
  <si>
    <t>Elektrikarjuse liini kokku välispiire, sh söödapuuri esikülg (4 liini)</t>
  </si>
  <si>
    <t>7.3.</t>
  </si>
  <si>
    <t>7.4.</t>
  </si>
  <si>
    <t>Söödapuur, sisekülg, väliskülg, karjuse liine kokku (3 liini)</t>
  </si>
  <si>
    <t>7.5.</t>
  </si>
  <si>
    <t>7.6.</t>
  </si>
  <si>
    <t>7.7.</t>
  </si>
  <si>
    <t>Vaheaed, karjuse liine kokku (6 liini)</t>
  </si>
  <si>
    <t>7.8.</t>
  </si>
  <si>
    <t>7.9.</t>
  </si>
  <si>
    <t>Väikevormid</t>
  </si>
  <si>
    <t>8.</t>
  </si>
  <si>
    <t>8.1.</t>
  </si>
  <si>
    <t>Paigaldada turvapiiret</t>
  </si>
  <si>
    <t>Joonis 16</t>
  </si>
  <si>
    <t>8.2.</t>
  </si>
  <si>
    <t xml:space="preserve">Infotahvleid turvapiirdesse </t>
  </si>
  <si>
    <t>8.3.</t>
  </si>
  <si>
    <t>Paigaldada varjualune Palmako Betty 9,9m2</t>
  </si>
  <si>
    <t>Joonis 3; lisa 1, vastavalt tootja juhistele; ankurdus ja katusekate täpsustada tööjoonistega.</t>
  </si>
  <si>
    <t>8.4.</t>
  </si>
  <si>
    <t>Joonis 16; vajaduse ja hulga täpsustab RMK</t>
  </si>
  <si>
    <t>Joonis 17; vajaduse ja hulga täpsustab RMK</t>
  </si>
  <si>
    <t>Paigaldada pinke</t>
  </si>
  <si>
    <t>8.5.</t>
  </si>
  <si>
    <t>Paigaldada infotahvel</t>
  </si>
  <si>
    <t>Joonis 15; vajaduse ja hulga täpsustab RMK</t>
  </si>
  <si>
    <t>8.6.</t>
  </si>
  <si>
    <t>Paigaldada viidapost, valikuline</t>
  </si>
  <si>
    <t>sarnane olemaolevatega, vajaduse otsustab RMK</t>
  </si>
  <si>
    <t>Haljastus ja heakord</t>
  </si>
  <si>
    <t>9.</t>
  </si>
  <si>
    <t>9.1.</t>
  </si>
  <si>
    <t>Valmistada ette püsikute istutusala</t>
  </si>
  <si>
    <t>Joonis 3</t>
  </si>
  <si>
    <t>9.2.</t>
  </si>
  <si>
    <t>Istutada ümber püsikuid</t>
  </si>
  <si>
    <t>Joonis 3; maht täpsustada kojapeal.</t>
  </si>
  <si>
    <t xml:space="preserve">9.3. </t>
  </si>
  <si>
    <t>Valmistada ette põõsaste istutusala</t>
  </si>
  <si>
    <t>9.4.</t>
  </si>
  <si>
    <t xml:space="preserve">Istutada põõsaid </t>
  </si>
  <si>
    <t>9.5.</t>
  </si>
  <si>
    <t>Paigaldada multši istutusaladele</t>
  </si>
  <si>
    <t>9.6.</t>
  </si>
  <si>
    <t>Teha muruarandusi</t>
  </si>
  <si>
    <t>Joonis 3; orienteeruvalt, vajadus täpsustada peale muude ehitustööde lõppu.</t>
  </si>
  <si>
    <t>21100KP2</t>
  </si>
  <si>
    <t>Elistvere karuaia rekonstrueerimisprojekt</t>
  </si>
  <si>
    <t>Tööde mahud</t>
  </si>
  <si>
    <t>Raietööd u 10 cm kännuvõsu ja põõsad</t>
  </si>
  <si>
    <t>2.4.</t>
  </si>
  <si>
    <t>Üles võtta aidaesine betooplaat</t>
  </si>
  <si>
    <t>Joonis 2. Materjali orienteeruvalt 7 m3.</t>
  </si>
  <si>
    <t>Tähelepanu! Tööde mahud ja spetsifikatsoonid tuleb ehitustööde eelselt täpsustada tööjoonistega. Vt ka seletuskiri ptk 3.1.</t>
  </si>
  <si>
    <t>NB! Teostatakse vaid tööd mis on tabelis märgitud sinisega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</si>
</sst>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16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2" fontId="0" fillId="3" borderId="1" xfId="0" applyNumberFormat="1" applyFill="1" applyBorder="1"/>
    <xf numFmtId="0" fontId="0" fillId="3" borderId="1" xfId="0" applyFill="1" applyBorder="1" applyAlignment="1">
      <alignment horizontal="left" vertical="center" wrapText="1"/>
    </xf>
    <xf numFmtId="16" fontId="0" fillId="3" borderId="1" xfId="0" applyNumberFormat="1" applyFill="1" applyBorder="1"/>
    <xf numFmtId="164" fontId="0" fillId="3" borderId="1" xfId="0" applyNumberFormat="1" applyFill="1" applyBorder="1"/>
    <xf numFmtId="16" fontId="1" fillId="3" borderId="1" xfId="0" applyNumberFormat="1" applyFont="1" applyFill="1" applyBorder="1"/>
    <xf numFmtId="0" fontId="1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tabSelected="1" view="pageBreakPreview" topLeftCell="A13" zoomScale="115" zoomScaleNormal="115" zoomScaleSheetLayoutView="115" workbookViewId="0">
      <selection activeCell="E4" sqref="E4"/>
    </sheetView>
  </sheetViews>
  <sheetFormatPr defaultRowHeight="14.5" x14ac:dyDescent="0.35"/>
  <cols>
    <col min="1" max="1" width="7.54296875" customWidth="1"/>
    <col min="2" max="2" width="48.453125" style="1" customWidth="1"/>
    <col min="3" max="3" width="9.08984375" style="1"/>
    <col min="4" max="4" width="10.90625" customWidth="1"/>
    <col min="5" max="5" width="53.6328125" style="1" customWidth="1"/>
  </cols>
  <sheetData>
    <row r="1" spans="1:5" x14ac:dyDescent="0.35">
      <c r="A1" t="s">
        <v>244</v>
      </c>
    </row>
    <row r="2" spans="1:5" ht="21" x14ac:dyDescent="0.5">
      <c r="A2" s="5" t="s">
        <v>245</v>
      </c>
    </row>
    <row r="3" spans="1:5" ht="15.5" x14ac:dyDescent="0.35">
      <c r="A3" s="6" t="s">
        <v>246</v>
      </c>
    </row>
    <row r="5" spans="1:5" x14ac:dyDescent="0.35">
      <c r="A5" s="7" t="s">
        <v>251</v>
      </c>
    </row>
    <row r="6" spans="1:5" x14ac:dyDescent="0.35">
      <c r="A6" s="25" t="s">
        <v>252</v>
      </c>
    </row>
    <row r="7" spans="1:5" x14ac:dyDescent="0.35">
      <c r="A7" s="3" t="s">
        <v>0</v>
      </c>
      <c r="B7" s="4" t="s">
        <v>1</v>
      </c>
      <c r="C7" s="4" t="s">
        <v>2</v>
      </c>
      <c r="D7" s="3" t="s">
        <v>3</v>
      </c>
      <c r="E7" s="4" t="s">
        <v>4</v>
      </c>
    </row>
    <row r="8" spans="1:5" s="2" customFormat="1" x14ac:dyDescent="0.35">
      <c r="A8" s="14" t="s">
        <v>5</v>
      </c>
      <c r="B8" s="15" t="s">
        <v>11</v>
      </c>
      <c r="C8" s="15"/>
      <c r="D8" s="14"/>
      <c r="E8" s="15"/>
    </row>
    <row r="9" spans="1:5" ht="43.5" x14ac:dyDescent="0.35">
      <c r="A9" s="16" t="s">
        <v>9</v>
      </c>
      <c r="B9" s="17" t="s">
        <v>6</v>
      </c>
      <c r="C9" s="17" t="s">
        <v>7</v>
      </c>
      <c r="D9" s="16">
        <v>9</v>
      </c>
      <c r="E9" s="17" t="s">
        <v>36</v>
      </c>
    </row>
    <row r="10" spans="1:5" x14ac:dyDescent="0.35">
      <c r="A10" s="16" t="s">
        <v>10</v>
      </c>
      <c r="B10" s="17" t="s">
        <v>247</v>
      </c>
      <c r="C10" s="17" t="s">
        <v>7</v>
      </c>
      <c r="D10" s="16">
        <v>4</v>
      </c>
      <c r="E10" s="17" t="s">
        <v>35</v>
      </c>
    </row>
    <row r="11" spans="1:5" x14ac:dyDescent="0.35">
      <c r="A11" s="16" t="s">
        <v>12</v>
      </c>
      <c r="B11" s="17" t="s">
        <v>13</v>
      </c>
      <c r="C11" s="17" t="s">
        <v>7</v>
      </c>
      <c r="D11" s="16">
        <v>15</v>
      </c>
      <c r="E11" s="17" t="s">
        <v>14</v>
      </c>
    </row>
    <row r="12" spans="1:5" s="2" customFormat="1" x14ac:dyDescent="0.35">
      <c r="A12" s="14" t="s">
        <v>8</v>
      </c>
      <c r="B12" s="15" t="s">
        <v>15</v>
      </c>
      <c r="C12" s="15"/>
      <c r="D12" s="14"/>
      <c r="E12" s="15"/>
    </row>
    <row r="13" spans="1:5" ht="29" x14ac:dyDescent="0.35">
      <c r="A13" s="16" t="s">
        <v>16</v>
      </c>
      <c r="B13" s="17" t="s">
        <v>19</v>
      </c>
      <c r="C13" s="17" t="s">
        <v>17</v>
      </c>
      <c r="D13" s="16">
        <v>207</v>
      </c>
      <c r="E13" s="17" t="s">
        <v>20</v>
      </c>
    </row>
    <row r="14" spans="1:5" x14ac:dyDescent="0.35">
      <c r="A14" s="16" t="s">
        <v>21</v>
      </c>
      <c r="B14" s="17" t="s">
        <v>23</v>
      </c>
      <c r="C14" s="17" t="s">
        <v>22</v>
      </c>
      <c r="D14" s="16">
        <v>53</v>
      </c>
      <c r="E14" s="17" t="s">
        <v>20</v>
      </c>
    </row>
    <row r="15" spans="1:5" x14ac:dyDescent="0.35">
      <c r="A15" s="16" t="s">
        <v>24</v>
      </c>
      <c r="B15" s="17" t="s">
        <v>25</v>
      </c>
      <c r="C15" s="17" t="s">
        <v>17</v>
      </c>
      <c r="D15" s="16">
        <v>158</v>
      </c>
      <c r="E15" s="17" t="s">
        <v>18</v>
      </c>
    </row>
    <row r="16" spans="1:5" x14ac:dyDescent="0.35">
      <c r="A16" s="16" t="s">
        <v>248</v>
      </c>
      <c r="B16" s="17" t="s">
        <v>249</v>
      </c>
      <c r="C16" s="17" t="s">
        <v>17</v>
      </c>
      <c r="D16" s="16">
        <v>23</v>
      </c>
      <c r="E16" s="17" t="s">
        <v>250</v>
      </c>
    </row>
    <row r="17" spans="1:5" s="2" customFormat="1" x14ac:dyDescent="0.35">
      <c r="A17" s="12" t="s">
        <v>26</v>
      </c>
      <c r="B17" s="13" t="s">
        <v>27</v>
      </c>
      <c r="C17" s="13"/>
      <c r="D17" s="12"/>
      <c r="E17" s="13"/>
    </row>
    <row r="18" spans="1:5" ht="29" x14ac:dyDescent="0.35">
      <c r="A18" s="11" t="s">
        <v>28</v>
      </c>
      <c r="B18" s="9" t="s">
        <v>30</v>
      </c>
      <c r="C18" s="9" t="s">
        <v>29</v>
      </c>
      <c r="D18" s="11">
        <v>95</v>
      </c>
      <c r="E18" s="9" t="s">
        <v>31</v>
      </c>
    </row>
    <row r="19" spans="1:5" x14ac:dyDescent="0.35">
      <c r="A19" s="11" t="s">
        <v>32</v>
      </c>
      <c r="B19" s="9" t="s">
        <v>33</v>
      </c>
      <c r="C19" s="9" t="s">
        <v>17</v>
      </c>
      <c r="D19" s="11">
        <v>393.6</v>
      </c>
      <c r="E19" s="9" t="s">
        <v>34</v>
      </c>
    </row>
    <row r="20" spans="1:5" x14ac:dyDescent="0.35">
      <c r="A20" s="11" t="s">
        <v>37</v>
      </c>
      <c r="B20" s="9" t="s">
        <v>38</v>
      </c>
      <c r="C20" s="9" t="s">
        <v>17</v>
      </c>
      <c r="D20" s="11">
        <v>320</v>
      </c>
      <c r="E20" s="9" t="s">
        <v>39</v>
      </c>
    </row>
    <row r="21" spans="1:5" s="2" customFormat="1" x14ac:dyDescent="0.35">
      <c r="A21" s="12" t="s">
        <v>40</v>
      </c>
      <c r="B21" s="13" t="s">
        <v>41</v>
      </c>
      <c r="C21" s="13"/>
      <c r="D21" s="12"/>
      <c r="E21" s="13"/>
    </row>
    <row r="22" spans="1:5" x14ac:dyDescent="0.35">
      <c r="A22" s="11" t="s">
        <v>42</v>
      </c>
      <c r="B22" s="9" t="s">
        <v>43</v>
      </c>
      <c r="C22" s="9" t="s">
        <v>17</v>
      </c>
      <c r="D22" s="11">
        <v>188</v>
      </c>
      <c r="E22" s="9" t="s">
        <v>44</v>
      </c>
    </row>
    <row r="23" spans="1:5" ht="43.5" x14ac:dyDescent="0.35">
      <c r="A23" s="11" t="s">
        <v>45</v>
      </c>
      <c r="B23" s="9" t="s">
        <v>46</v>
      </c>
      <c r="C23" s="9" t="s">
        <v>17</v>
      </c>
      <c r="D23" s="11">
        <v>900</v>
      </c>
      <c r="E23" s="9" t="s">
        <v>47</v>
      </c>
    </row>
    <row r="24" spans="1:5" s="2" customFormat="1" x14ac:dyDescent="0.35">
      <c r="A24" s="14" t="s">
        <v>48</v>
      </c>
      <c r="B24" s="15" t="s">
        <v>49</v>
      </c>
      <c r="C24" s="15"/>
      <c r="D24" s="14"/>
      <c r="E24" s="15"/>
    </row>
    <row r="25" spans="1:5" x14ac:dyDescent="0.35">
      <c r="A25" s="16" t="s">
        <v>50</v>
      </c>
      <c r="B25" s="17" t="s">
        <v>60</v>
      </c>
      <c r="C25" s="17" t="s">
        <v>7</v>
      </c>
      <c r="D25" s="16">
        <v>31</v>
      </c>
      <c r="E25" s="17" t="s">
        <v>62</v>
      </c>
    </row>
    <row r="26" spans="1:5" ht="29" x14ac:dyDescent="0.35">
      <c r="A26" s="16" t="s">
        <v>51</v>
      </c>
      <c r="B26" s="17" t="s">
        <v>61</v>
      </c>
      <c r="C26" s="17" t="s">
        <v>52</v>
      </c>
      <c r="D26" s="16">
        <v>2</v>
      </c>
      <c r="E26" s="17" t="s">
        <v>63</v>
      </c>
    </row>
    <row r="27" spans="1:5" x14ac:dyDescent="0.35">
      <c r="A27" s="16" t="s">
        <v>53</v>
      </c>
      <c r="B27" s="17" t="s">
        <v>54</v>
      </c>
      <c r="C27" s="17" t="s">
        <v>7</v>
      </c>
      <c r="D27" s="16">
        <v>4</v>
      </c>
      <c r="E27" s="17" t="s">
        <v>57</v>
      </c>
    </row>
    <row r="28" spans="1:5" x14ac:dyDescent="0.35">
      <c r="A28" s="16" t="s">
        <v>55</v>
      </c>
      <c r="B28" s="17" t="s">
        <v>56</v>
      </c>
      <c r="C28" s="17" t="s">
        <v>7</v>
      </c>
      <c r="D28" s="16">
        <v>4</v>
      </c>
      <c r="E28" s="17" t="s">
        <v>57</v>
      </c>
    </row>
    <row r="29" spans="1:5" x14ac:dyDescent="0.35">
      <c r="A29" s="16" t="s">
        <v>58</v>
      </c>
      <c r="B29" s="17" t="s">
        <v>59</v>
      </c>
      <c r="C29" s="17" t="s">
        <v>7</v>
      </c>
      <c r="D29" s="16">
        <v>20</v>
      </c>
      <c r="E29" s="17" t="s">
        <v>64</v>
      </c>
    </row>
    <row r="30" spans="1:5" x14ac:dyDescent="0.35">
      <c r="A30" s="16" t="s">
        <v>65</v>
      </c>
      <c r="B30" s="17" t="s">
        <v>101</v>
      </c>
      <c r="C30" s="17" t="s">
        <v>29</v>
      </c>
      <c r="D30" s="18">
        <f>+SUM(D25:D29)*0.15*0.15*3.14*1.4+2*(2.82*0.3*4)</f>
        <v>12.80151</v>
      </c>
      <c r="E30" s="17"/>
    </row>
    <row r="31" spans="1:5" ht="29" x14ac:dyDescent="0.35">
      <c r="A31" s="16" t="s">
        <v>68</v>
      </c>
      <c r="B31" s="17" t="s">
        <v>66</v>
      </c>
      <c r="C31" s="17" t="s">
        <v>7</v>
      </c>
      <c r="D31" s="16">
        <f>9+11</f>
        <v>20</v>
      </c>
      <c r="E31" s="17" t="s">
        <v>72</v>
      </c>
    </row>
    <row r="32" spans="1:5" x14ac:dyDescent="0.35">
      <c r="A32" s="16" t="s">
        <v>70</v>
      </c>
      <c r="B32" s="17" t="s">
        <v>69</v>
      </c>
      <c r="C32" s="17" t="s">
        <v>7</v>
      </c>
      <c r="D32" s="16">
        <v>9</v>
      </c>
      <c r="E32" s="17" t="s">
        <v>72</v>
      </c>
    </row>
    <row r="33" spans="1:5" x14ac:dyDescent="0.35">
      <c r="A33" s="16" t="s">
        <v>74</v>
      </c>
      <c r="B33" s="17" t="s">
        <v>71</v>
      </c>
      <c r="C33" s="17" t="s">
        <v>7</v>
      </c>
      <c r="D33" s="16">
        <v>6</v>
      </c>
      <c r="E33" s="17" t="s">
        <v>73</v>
      </c>
    </row>
    <row r="34" spans="1:5" ht="29" x14ac:dyDescent="0.35">
      <c r="A34" s="16" t="s">
        <v>77</v>
      </c>
      <c r="B34" s="17" t="s">
        <v>116</v>
      </c>
      <c r="C34" s="17" t="s">
        <v>7</v>
      </c>
      <c r="D34" s="16">
        <v>19</v>
      </c>
      <c r="E34" s="17" t="s">
        <v>117</v>
      </c>
    </row>
    <row r="35" spans="1:5" ht="29" x14ac:dyDescent="0.35">
      <c r="A35" s="16" t="s">
        <v>82</v>
      </c>
      <c r="B35" s="17" t="s">
        <v>80</v>
      </c>
      <c r="C35" s="17" t="s">
        <v>7</v>
      </c>
      <c r="D35" s="16">
        <v>27</v>
      </c>
      <c r="E35" s="19" t="s">
        <v>79</v>
      </c>
    </row>
    <row r="36" spans="1:5" x14ac:dyDescent="0.35">
      <c r="A36" s="16" t="s">
        <v>84</v>
      </c>
      <c r="B36" s="17" t="s">
        <v>81</v>
      </c>
      <c r="C36" s="17" t="s">
        <v>7</v>
      </c>
      <c r="D36" s="16">
        <v>1</v>
      </c>
      <c r="E36" s="19"/>
    </row>
    <row r="37" spans="1:5" x14ac:dyDescent="0.35">
      <c r="A37" s="16" t="s">
        <v>92</v>
      </c>
      <c r="B37" s="17" t="s">
        <v>83</v>
      </c>
      <c r="C37" s="17" t="s">
        <v>7</v>
      </c>
      <c r="D37" s="16">
        <v>1</v>
      </c>
      <c r="E37" s="19"/>
    </row>
    <row r="38" spans="1:5" x14ac:dyDescent="0.35">
      <c r="A38" s="16" t="s">
        <v>93</v>
      </c>
      <c r="B38" s="17" t="s">
        <v>85</v>
      </c>
      <c r="C38" s="17" t="s">
        <v>7</v>
      </c>
      <c r="D38" s="16">
        <v>1</v>
      </c>
      <c r="E38" s="19" t="s">
        <v>86</v>
      </c>
    </row>
    <row r="39" spans="1:5" x14ac:dyDescent="0.35">
      <c r="A39" s="16" t="s">
        <v>94</v>
      </c>
      <c r="B39" s="17" t="s">
        <v>87</v>
      </c>
      <c r="C39" s="17" t="s">
        <v>7</v>
      </c>
      <c r="D39" s="16">
        <v>1</v>
      </c>
      <c r="E39" s="19"/>
    </row>
    <row r="40" spans="1:5" x14ac:dyDescent="0.35">
      <c r="A40" s="16" t="s">
        <v>95</v>
      </c>
      <c r="B40" s="17" t="s">
        <v>88</v>
      </c>
      <c r="C40" s="17" t="s">
        <v>7</v>
      </c>
      <c r="D40" s="16">
        <v>1</v>
      </c>
      <c r="E40" s="19"/>
    </row>
    <row r="41" spans="1:5" x14ac:dyDescent="0.35">
      <c r="A41" s="16" t="s">
        <v>96</v>
      </c>
      <c r="B41" s="17" t="s">
        <v>89</v>
      </c>
      <c r="C41" s="17" t="s">
        <v>7</v>
      </c>
      <c r="D41" s="16">
        <v>1</v>
      </c>
      <c r="E41" s="19"/>
    </row>
    <row r="42" spans="1:5" ht="29" x14ac:dyDescent="0.35">
      <c r="A42" s="16" t="s">
        <v>97</v>
      </c>
      <c r="B42" s="17" t="s">
        <v>90</v>
      </c>
      <c r="C42" s="17" t="s">
        <v>7</v>
      </c>
      <c r="D42" s="16">
        <v>1</v>
      </c>
      <c r="E42" s="19"/>
    </row>
    <row r="43" spans="1:5" ht="29" x14ac:dyDescent="0.35">
      <c r="A43" s="16" t="s">
        <v>98</v>
      </c>
      <c r="B43" s="17" t="s">
        <v>91</v>
      </c>
      <c r="C43" s="17" t="s">
        <v>7</v>
      </c>
      <c r="D43" s="16">
        <v>1</v>
      </c>
      <c r="E43" s="19"/>
    </row>
    <row r="44" spans="1:5" x14ac:dyDescent="0.35">
      <c r="A44" s="16" t="s">
        <v>99</v>
      </c>
      <c r="B44" s="17" t="s">
        <v>100</v>
      </c>
      <c r="C44" s="17" t="s">
        <v>7</v>
      </c>
      <c r="D44" s="16">
        <f>+D35*14</f>
        <v>378</v>
      </c>
      <c r="E44" s="19" t="s">
        <v>67</v>
      </c>
    </row>
    <row r="45" spans="1:5" x14ac:dyDescent="0.35">
      <c r="A45" s="16" t="s">
        <v>109</v>
      </c>
      <c r="B45" s="17" t="s">
        <v>102</v>
      </c>
      <c r="C45" s="17" t="s">
        <v>7</v>
      </c>
      <c r="D45" s="16">
        <f>+D35*7</f>
        <v>189</v>
      </c>
      <c r="E45" s="19"/>
    </row>
    <row r="46" spans="1:5" x14ac:dyDescent="0.35">
      <c r="A46" s="16" t="s">
        <v>110</v>
      </c>
      <c r="B46" s="17" t="s">
        <v>108</v>
      </c>
      <c r="C46" s="17" t="s">
        <v>7</v>
      </c>
      <c r="D46" s="16">
        <f>2*14</f>
        <v>28</v>
      </c>
      <c r="E46" s="19"/>
    </row>
    <row r="47" spans="1:5" x14ac:dyDescent="0.35">
      <c r="A47" s="16" t="s">
        <v>111</v>
      </c>
      <c r="B47" s="17" t="s">
        <v>103</v>
      </c>
      <c r="C47" s="17" t="s">
        <v>7</v>
      </c>
      <c r="D47" s="16">
        <v>14</v>
      </c>
      <c r="E47" s="19"/>
    </row>
    <row r="48" spans="1:5" x14ac:dyDescent="0.35">
      <c r="A48" s="16" t="s">
        <v>112</v>
      </c>
      <c r="B48" s="17" t="s">
        <v>104</v>
      </c>
      <c r="C48" s="17" t="s">
        <v>7</v>
      </c>
      <c r="D48" s="16">
        <f>4*7</f>
        <v>28</v>
      </c>
      <c r="E48" s="19"/>
    </row>
    <row r="49" spans="1:5" x14ac:dyDescent="0.35">
      <c r="A49" s="16" t="s">
        <v>112</v>
      </c>
      <c r="B49" s="17" t="s">
        <v>105</v>
      </c>
      <c r="C49" s="17" t="s">
        <v>7</v>
      </c>
      <c r="D49" s="16">
        <f>4*14</f>
        <v>56</v>
      </c>
      <c r="E49" s="19"/>
    </row>
    <row r="50" spans="1:5" x14ac:dyDescent="0.35">
      <c r="A50" s="16" t="s">
        <v>115</v>
      </c>
      <c r="B50" s="17" t="s">
        <v>106</v>
      </c>
      <c r="C50" s="17" t="s">
        <v>7</v>
      </c>
      <c r="D50" s="16">
        <f>14+14+28+28+28</f>
        <v>112</v>
      </c>
      <c r="E50" s="17" t="s">
        <v>107</v>
      </c>
    </row>
    <row r="51" spans="1:5" x14ac:dyDescent="0.35">
      <c r="A51" s="16" t="s">
        <v>113</v>
      </c>
      <c r="B51" s="17" t="s">
        <v>118</v>
      </c>
      <c r="C51" s="17" t="s">
        <v>7</v>
      </c>
      <c r="D51" s="16">
        <v>19</v>
      </c>
      <c r="E51" s="19" t="s">
        <v>67</v>
      </c>
    </row>
    <row r="52" spans="1:5" x14ac:dyDescent="0.35">
      <c r="A52" s="16" t="s">
        <v>114</v>
      </c>
      <c r="B52" s="17" t="s">
        <v>119</v>
      </c>
      <c r="C52" s="17" t="s">
        <v>7</v>
      </c>
      <c r="D52" s="16">
        <f>+D51*14</f>
        <v>266</v>
      </c>
      <c r="E52" s="19"/>
    </row>
    <row r="53" spans="1:5" x14ac:dyDescent="0.35">
      <c r="A53" s="20" t="s">
        <v>120</v>
      </c>
      <c r="B53" s="17" t="s">
        <v>121</v>
      </c>
      <c r="C53" s="17" t="s">
        <v>7</v>
      </c>
      <c r="D53" s="16">
        <f>+D51*7</f>
        <v>133</v>
      </c>
      <c r="E53" s="19"/>
    </row>
    <row r="54" spans="1:5" x14ac:dyDescent="0.35">
      <c r="A54" s="16" t="s">
        <v>122</v>
      </c>
      <c r="B54" s="17" t="s">
        <v>75</v>
      </c>
      <c r="C54" s="17" t="s">
        <v>7</v>
      </c>
      <c r="D54" s="16">
        <v>23</v>
      </c>
      <c r="E54" s="17" t="s">
        <v>76</v>
      </c>
    </row>
    <row r="55" spans="1:5" ht="29" x14ac:dyDescent="0.35">
      <c r="A55" s="16" t="s">
        <v>123</v>
      </c>
      <c r="B55" s="17" t="s">
        <v>137</v>
      </c>
      <c r="C55" s="17" t="s">
        <v>7</v>
      </c>
      <c r="D55" s="16">
        <v>23</v>
      </c>
      <c r="E55" s="19" t="s">
        <v>78</v>
      </c>
    </row>
    <row r="56" spans="1:5" x14ac:dyDescent="0.35">
      <c r="A56" s="16" t="s">
        <v>124</v>
      </c>
      <c r="B56" s="17" t="s">
        <v>125</v>
      </c>
      <c r="C56" s="17" t="s">
        <v>7</v>
      </c>
      <c r="D56" s="16">
        <v>2</v>
      </c>
      <c r="E56" s="19"/>
    </row>
    <row r="57" spans="1:5" x14ac:dyDescent="0.35">
      <c r="A57" s="16" t="s">
        <v>126</v>
      </c>
      <c r="B57" s="17" t="s">
        <v>127</v>
      </c>
      <c r="C57" s="17" t="s">
        <v>7</v>
      </c>
      <c r="D57" s="16">
        <v>2</v>
      </c>
      <c r="E57" s="19"/>
    </row>
    <row r="58" spans="1:5" ht="29" x14ac:dyDescent="0.35">
      <c r="A58" s="16" t="s">
        <v>129</v>
      </c>
      <c r="B58" s="17" t="s">
        <v>128</v>
      </c>
      <c r="C58" s="17" t="s">
        <v>7</v>
      </c>
      <c r="D58" s="16">
        <v>8</v>
      </c>
      <c r="E58" s="19"/>
    </row>
    <row r="59" spans="1:5" ht="29" x14ac:dyDescent="0.35">
      <c r="A59" s="16" t="s">
        <v>130</v>
      </c>
      <c r="B59" s="17" t="s">
        <v>133</v>
      </c>
      <c r="C59" s="17" t="s">
        <v>7</v>
      </c>
      <c r="D59" s="16">
        <v>18</v>
      </c>
      <c r="E59" s="17" t="s">
        <v>138</v>
      </c>
    </row>
    <row r="60" spans="1:5" ht="29" x14ac:dyDescent="0.35">
      <c r="A60" s="16" t="s">
        <v>135</v>
      </c>
      <c r="B60" s="17" t="s">
        <v>136</v>
      </c>
      <c r="C60" s="17" t="s">
        <v>7</v>
      </c>
      <c r="D60" s="16">
        <f>+D59</f>
        <v>18</v>
      </c>
      <c r="E60" s="17" t="s">
        <v>134</v>
      </c>
    </row>
    <row r="61" spans="1:5" x14ac:dyDescent="0.35">
      <c r="A61" s="16" t="s">
        <v>130</v>
      </c>
      <c r="B61" s="17" t="s">
        <v>131</v>
      </c>
      <c r="C61" s="17" t="s">
        <v>7</v>
      </c>
      <c r="D61" s="16">
        <v>4</v>
      </c>
      <c r="E61" s="19" t="s">
        <v>132</v>
      </c>
    </row>
    <row r="62" spans="1:5" ht="29" x14ac:dyDescent="0.35">
      <c r="A62" s="16" t="s">
        <v>135</v>
      </c>
      <c r="B62" s="17" t="s">
        <v>140</v>
      </c>
      <c r="C62" s="17" t="s">
        <v>7</v>
      </c>
      <c r="D62" s="16">
        <v>4</v>
      </c>
      <c r="E62" s="19"/>
    </row>
    <row r="63" spans="1:5" x14ac:dyDescent="0.35">
      <c r="A63" s="16" t="s">
        <v>142</v>
      </c>
      <c r="B63" s="17" t="s">
        <v>139</v>
      </c>
      <c r="C63" s="17" t="s">
        <v>7</v>
      </c>
      <c r="D63" s="16">
        <v>6</v>
      </c>
      <c r="E63" s="19"/>
    </row>
    <row r="64" spans="1:5" ht="29" x14ac:dyDescent="0.35">
      <c r="A64" s="16" t="s">
        <v>143</v>
      </c>
      <c r="B64" s="17" t="s">
        <v>141</v>
      </c>
      <c r="C64" s="17" t="s">
        <v>7</v>
      </c>
      <c r="D64" s="16">
        <v>6</v>
      </c>
      <c r="E64" s="19"/>
    </row>
    <row r="65" spans="1:5" x14ac:dyDescent="0.35">
      <c r="A65" s="16" t="s">
        <v>144</v>
      </c>
      <c r="B65" s="17" t="s">
        <v>145</v>
      </c>
      <c r="C65" s="17" t="s">
        <v>7</v>
      </c>
      <c r="D65" s="16">
        <v>2</v>
      </c>
      <c r="E65" s="19"/>
    </row>
    <row r="66" spans="1:5" ht="29" x14ac:dyDescent="0.35">
      <c r="A66" s="16" t="s">
        <v>147</v>
      </c>
      <c r="B66" s="17" t="s">
        <v>146</v>
      </c>
      <c r="C66" s="17" t="s">
        <v>7</v>
      </c>
      <c r="D66" s="16">
        <v>2</v>
      </c>
      <c r="E66" s="19"/>
    </row>
    <row r="67" spans="1:5" x14ac:dyDescent="0.35">
      <c r="A67" s="16" t="s">
        <v>148</v>
      </c>
      <c r="B67" s="17" t="s">
        <v>149</v>
      </c>
      <c r="C67" s="17" t="s">
        <v>7</v>
      </c>
      <c r="D67" s="16">
        <v>3</v>
      </c>
      <c r="E67" s="19"/>
    </row>
    <row r="68" spans="1:5" x14ac:dyDescent="0.35">
      <c r="A68" s="16" t="s">
        <v>153</v>
      </c>
      <c r="B68" s="17" t="s">
        <v>150</v>
      </c>
      <c r="C68" s="17" t="s">
        <v>7</v>
      </c>
      <c r="D68" s="16">
        <v>1</v>
      </c>
      <c r="E68" s="19"/>
    </row>
    <row r="69" spans="1:5" x14ac:dyDescent="0.35">
      <c r="A69" s="16" t="s">
        <v>154</v>
      </c>
      <c r="B69" s="17" t="s">
        <v>151</v>
      </c>
      <c r="C69" s="17" t="s">
        <v>7</v>
      </c>
      <c r="D69" s="16">
        <v>1</v>
      </c>
      <c r="E69" s="19"/>
    </row>
    <row r="70" spans="1:5" x14ac:dyDescent="0.35">
      <c r="A70" s="16" t="s">
        <v>155</v>
      </c>
      <c r="B70" s="17" t="s">
        <v>152</v>
      </c>
      <c r="C70" s="17" t="s">
        <v>7</v>
      </c>
      <c r="D70" s="16">
        <v>4</v>
      </c>
      <c r="E70" s="19"/>
    </row>
    <row r="71" spans="1:5" x14ac:dyDescent="0.35">
      <c r="A71" s="16" t="s">
        <v>156</v>
      </c>
      <c r="B71" s="17" t="s">
        <v>157</v>
      </c>
      <c r="C71" s="17" t="s">
        <v>7</v>
      </c>
      <c r="D71" s="16">
        <v>2</v>
      </c>
      <c r="E71" s="19"/>
    </row>
    <row r="72" spans="1:5" ht="29" x14ac:dyDescent="0.35">
      <c r="A72" s="16" t="s">
        <v>158</v>
      </c>
      <c r="B72" s="17" t="s">
        <v>159</v>
      </c>
      <c r="C72" s="17" t="s">
        <v>7</v>
      </c>
      <c r="D72" s="16">
        <f>+SUM(D67:D71)</f>
        <v>11</v>
      </c>
      <c r="E72" s="19"/>
    </row>
    <row r="73" spans="1:5" x14ac:dyDescent="0.35">
      <c r="A73" s="16" t="s">
        <v>160</v>
      </c>
      <c r="B73" s="17" t="s">
        <v>161</v>
      </c>
      <c r="C73" s="17" t="s">
        <v>7</v>
      </c>
      <c r="D73" s="16">
        <v>2</v>
      </c>
      <c r="E73" s="17" t="s">
        <v>57</v>
      </c>
    </row>
    <row r="74" spans="1:5" x14ac:dyDescent="0.35">
      <c r="A74" s="16" t="s">
        <v>162</v>
      </c>
      <c r="B74" s="17" t="s">
        <v>165</v>
      </c>
      <c r="C74" s="17" t="s">
        <v>7</v>
      </c>
      <c r="D74" s="16">
        <v>6</v>
      </c>
      <c r="E74" s="19" t="s">
        <v>164</v>
      </c>
    </row>
    <row r="75" spans="1:5" ht="29" x14ac:dyDescent="0.35">
      <c r="A75" s="16" t="s">
        <v>163</v>
      </c>
      <c r="B75" s="17" t="s">
        <v>167</v>
      </c>
      <c r="C75" s="17" t="s">
        <v>7</v>
      </c>
      <c r="D75" s="16">
        <v>2</v>
      </c>
      <c r="E75" s="19"/>
    </row>
    <row r="76" spans="1:5" ht="29" x14ac:dyDescent="0.35">
      <c r="A76" s="16" t="s">
        <v>166</v>
      </c>
      <c r="B76" s="17" t="s">
        <v>168</v>
      </c>
      <c r="C76" s="17" t="s">
        <v>7</v>
      </c>
      <c r="D76" s="16">
        <v>4</v>
      </c>
      <c r="E76" s="19"/>
    </row>
    <row r="77" spans="1:5" x14ac:dyDescent="0.35">
      <c r="A77" s="16" t="s">
        <v>169</v>
      </c>
      <c r="B77" s="17" t="s">
        <v>171</v>
      </c>
      <c r="C77" s="17" t="s">
        <v>7</v>
      </c>
      <c r="D77" s="16">
        <v>14</v>
      </c>
      <c r="E77" s="19" t="s">
        <v>170</v>
      </c>
    </row>
    <row r="78" spans="1:5" x14ac:dyDescent="0.35">
      <c r="A78" s="16" t="s">
        <v>172</v>
      </c>
      <c r="B78" s="17" t="s">
        <v>173</v>
      </c>
      <c r="C78" s="17" t="s">
        <v>7</v>
      </c>
      <c r="D78" s="16">
        <f>+D77*4</f>
        <v>56</v>
      </c>
      <c r="E78" s="19"/>
    </row>
    <row r="79" spans="1:5" x14ac:dyDescent="0.35">
      <c r="A79" s="16" t="s">
        <v>174</v>
      </c>
      <c r="B79" s="17" t="s">
        <v>175</v>
      </c>
      <c r="C79" s="17" t="s">
        <v>17</v>
      </c>
      <c r="D79" s="21">
        <f>3.4*10.2</f>
        <v>34.68</v>
      </c>
      <c r="E79" s="19"/>
    </row>
    <row r="80" spans="1:5" ht="29" x14ac:dyDescent="0.35">
      <c r="A80" s="16" t="s">
        <v>176</v>
      </c>
      <c r="B80" s="17" t="s">
        <v>177</v>
      </c>
      <c r="C80" s="17" t="s">
        <v>17</v>
      </c>
      <c r="D80" s="16">
        <v>35</v>
      </c>
      <c r="E80" s="17" t="s">
        <v>178</v>
      </c>
    </row>
    <row r="81" spans="1:5" ht="29" x14ac:dyDescent="0.35">
      <c r="A81" s="16" t="s">
        <v>176</v>
      </c>
      <c r="B81" s="17" t="s">
        <v>179</v>
      </c>
      <c r="C81" s="17" t="s">
        <v>7</v>
      </c>
      <c r="D81" s="16">
        <f>6+6+12</f>
        <v>24</v>
      </c>
      <c r="E81" s="17" t="s">
        <v>170</v>
      </c>
    </row>
    <row r="82" spans="1:5" x14ac:dyDescent="0.35">
      <c r="A82" s="16" t="s">
        <v>180</v>
      </c>
      <c r="B82" s="17" t="s">
        <v>184</v>
      </c>
      <c r="C82" s="17" t="s">
        <v>7</v>
      </c>
      <c r="D82" s="16">
        <v>4</v>
      </c>
      <c r="E82" s="17" t="s">
        <v>181</v>
      </c>
    </row>
    <row r="83" spans="1:5" x14ac:dyDescent="0.35">
      <c r="A83" s="16" t="s">
        <v>182</v>
      </c>
      <c r="B83" s="17" t="s">
        <v>183</v>
      </c>
      <c r="C83" s="17" t="s">
        <v>7</v>
      </c>
      <c r="D83" s="16">
        <v>4</v>
      </c>
      <c r="E83" s="17" t="s">
        <v>181</v>
      </c>
    </row>
    <row r="84" spans="1:5" x14ac:dyDescent="0.35">
      <c r="A84" s="16" t="s">
        <v>185</v>
      </c>
      <c r="B84" s="17" t="s">
        <v>186</v>
      </c>
      <c r="C84" s="17" t="s">
        <v>7</v>
      </c>
      <c r="D84" s="16">
        <v>4</v>
      </c>
      <c r="E84" s="17" t="s">
        <v>189</v>
      </c>
    </row>
    <row r="85" spans="1:5" x14ac:dyDescent="0.35">
      <c r="A85" s="16" t="s">
        <v>187</v>
      </c>
      <c r="B85" s="17" t="s">
        <v>188</v>
      </c>
      <c r="C85" s="17" t="s">
        <v>7</v>
      </c>
      <c r="D85" s="16">
        <v>4</v>
      </c>
      <c r="E85" s="17" t="s">
        <v>189</v>
      </c>
    </row>
    <row r="86" spans="1:5" x14ac:dyDescent="0.35">
      <c r="A86" s="16" t="s">
        <v>190</v>
      </c>
      <c r="B86" s="17" t="s">
        <v>191</v>
      </c>
      <c r="C86" s="17"/>
      <c r="D86" s="16"/>
      <c r="E86" s="17"/>
    </row>
    <row r="87" spans="1:5" ht="29" x14ac:dyDescent="0.35">
      <c r="A87" s="16" t="s">
        <v>192</v>
      </c>
      <c r="B87" s="17" t="s">
        <v>197</v>
      </c>
      <c r="C87" s="17" t="s">
        <v>22</v>
      </c>
      <c r="D87" s="16">
        <f>4*65.5</f>
        <v>262</v>
      </c>
      <c r="E87" s="19" t="s">
        <v>193</v>
      </c>
    </row>
    <row r="88" spans="1:5" x14ac:dyDescent="0.35">
      <c r="A88" s="16" t="s">
        <v>194</v>
      </c>
      <c r="B88" s="17" t="s">
        <v>195</v>
      </c>
      <c r="C88" s="17" t="s">
        <v>7</v>
      </c>
      <c r="D88" s="16">
        <f>32*3</f>
        <v>96</v>
      </c>
      <c r="E88" s="19"/>
    </row>
    <row r="89" spans="1:5" x14ac:dyDescent="0.35">
      <c r="A89" s="16" t="s">
        <v>198</v>
      </c>
      <c r="B89" s="17" t="s">
        <v>196</v>
      </c>
      <c r="C89" s="17" t="s">
        <v>7</v>
      </c>
      <c r="D89" s="16">
        <v>32</v>
      </c>
      <c r="E89" s="19"/>
    </row>
    <row r="90" spans="1:5" x14ac:dyDescent="0.35">
      <c r="A90" s="16" t="s">
        <v>199</v>
      </c>
      <c r="B90" s="17" t="s">
        <v>200</v>
      </c>
      <c r="C90" s="17" t="s">
        <v>22</v>
      </c>
      <c r="D90" s="16">
        <f>6*16.9</f>
        <v>101.39999999999999</v>
      </c>
      <c r="E90" s="19"/>
    </row>
    <row r="91" spans="1:5" x14ac:dyDescent="0.35">
      <c r="A91" s="16" t="s">
        <v>201</v>
      </c>
      <c r="B91" s="17" t="s">
        <v>195</v>
      </c>
      <c r="C91" s="17" t="s">
        <v>7</v>
      </c>
      <c r="D91" s="16">
        <f>9*4*2</f>
        <v>72</v>
      </c>
      <c r="E91" s="19"/>
    </row>
    <row r="92" spans="1:5" x14ac:dyDescent="0.35">
      <c r="A92" s="16" t="s">
        <v>202</v>
      </c>
      <c r="B92" s="17" t="s">
        <v>196</v>
      </c>
      <c r="C92" s="17" t="s">
        <v>7</v>
      </c>
      <c r="D92" s="16">
        <f>9*2</f>
        <v>18</v>
      </c>
      <c r="E92" s="19"/>
    </row>
    <row r="93" spans="1:5" x14ac:dyDescent="0.35">
      <c r="A93" s="16" t="s">
        <v>203</v>
      </c>
      <c r="B93" s="17" t="s">
        <v>204</v>
      </c>
      <c r="C93" s="17" t="s">
        <v>22</v>
      </c>
      <c r="D93" s="16">
        <f>6*38.6</f>
        <v>231.60000000000002</v>
      </c>
      <c r="E93" s="19"/>
    </row>
    <row r="94" spans="1:5" x14ac:dyDescent="0.35">
      <c r="A94" s="20" t="s">
        <v>205</v>
      </c>
      <c r="B94" s="17" t="s">
        <v>195</v>
      </c>
      <c r="C94" s="17" t="s">
        <v>7</v>
      </c>
      <c r="D94" s="16">
        <f>18*4</f>
        <v>72</v>
      </c>
      <c r="E94" s="19"/>
    </row>
    <row r="95" spans="1:5" x14ac:dyDescent="0.35">
      <c r="A95" s="20" t="s">
        <v>206</v>
      </c>
      <c r="B95" s="17" t="s">
        <v>196</v>
      </c>
      <c r="C95" s="17" t="s">
        <v>7</v>
      </c>
      <c r="D95" s="16">
        <f>18*2</f>
        <v>36</v>
      </c>
      <c r="E95" s="19"/>
    </row>
    <row r="96" spans="1:5" s="2" customFormat="1" x14ac:dyDescent="0.35">
      <c r="A96" s="22" t="s">
        <v>208</v>
      </c>
      <c r="B96" s="15" t="s">
        <v>207</v>
      </c>
      <c r="C96" s="15"/>
      <c r="D96" s="14"/>
      <c r="E96" s="23"/>
    </row>
    <row r="97" spans="1:5" x14ac:dyDescent="0.35">
      <c r="A97" s="20" t="s">
        <v>209</v>
      </c>
      <c r="B97" s="17" t="s">
        <v>210</v>
      </c>
      <c r="C97" s="17" t="s">
        <v>22</v>
      </c>
      <c r="D97" s="16">
        <f>12+6.5+41.4</f>
        <v>59.9</v>
      </c>
      <c r="E97" s="24" t="s">
        <v>211</v>
      </c>
    </row>
    <row r="98" spans="1:5" x14ac:dyDescent="0.35">
      <c r="A98" s="20" t="s">
        <v>212</v>
      </c>
      <c r="B98" s="17" t="s">
        <v>213</v>
      </c>
      <c r="C98" s="17" t="s">
        <v>7</v>
      </c>
      <c r="D98" s="17">
        <v>1</v>
      </c>
      <c r="E98" s="24" t="s">
        <v>218</v>
      </c>
    </row>
    <row r="99" spans="1:5" ht="29" x14ac:dyDescent="0.35">
      <c r="A99" s="8" t="s">
        <v>214</v>
      </c>
      <c r="B99" s="9" t="s">
        <v>215</v>
      </c>
      <c r="C99" s="9" t="s">
        <v>7</v>
      </c>
      <c r="D99" s="9">
        <v>1</v>
      </c>
      <c r="E99" s="10" t="s">
        <v>216</v>
      </c>
    </row>
    <row r="100" spans="1:5" x14ac:dyDescent="0.35">
      <c r="A100" s="8" t="s">
        <v>217</v>
      </c>
      <c r="B100" s="9" t="s">
        <v>220</v>
      </c>
      <c r="C100" s="9" t="s">
        <v>7</v>
      </c>
      <c r="D100" s="9">
        <v>3</v>
      </c>
      <c r="E100" s="10" t="s">
        <v>219</v>
      </c>
    </row>
    <row r="101" spans="1:5" x14ac:dyDescent="0.35">
      <c r="A101" s="8" t="s">
        <v>221</v>
      </c>
      <c r="B101" s="9" t="s">
        <v>222</v>
      </c>
      <c r="C101" s="9" t="s">
        <v>7</v>
      </c>
      <c r="D101" s="9">
        <v>1</v>
      </c>
      <c r="E101" s="10" t="s">
        <v>223</v>
      </c>
    </row>
    <row r="102" spans="1:5" x14ac:dyDescent="0.35">
      <c r="A102" s="8" t="s">
        <v>224</v>
      </c>
      <c r="B102" s="9" t="s">
        <v>225</v>
      </c>
      <c r="C102" s="9" t="s">
        <v>7</v>
      </c>
      <c r="D102" s="9">
        <v>1</v>
      </c>
      <c r="E102" s="10" t="s">
        <v>226</v>
      </c>
    </row>
    <row r="103" spans="1:5" x14ac:dyDescent="0.35">
      <c r="A103" s="8" t="s">
        <v>228</v>
      </c>
      <c r="B103" s="9" t="s">
        <v>227</v>
      </c>
      <c r="C103" s="9"/>
      <c r="D103" s="11"/>
      <c r="E103" s="9"/>
    </row>
    <row r="104" spans="1:5" x14ac:dyDescent="0.35">
      <c r="A104" s="8" t="s">
        <v>229</v>
      </c>
      <c r="B104" s="9" t="s">
        <v>230</v>
      </c>
      <c r="C104" s="9" t="s">
        <v>17</v>
      </c>
      <c r="D104" s="9">
        <v>37.700000000000003</v>
      </c>
      <c r="E104" s="9" t="s">
        <v>231</v>
      </c>
    </row>
    <row r="105" spans="1:5" x14ac:dyDescent="0.35">
      <c r="A105" s="8" t="s">
        <v>232</v>
      </c>
      <c r="B105" s="9" t="s">
        <v>233</v>
      </c>
      <c r="C105" s="9" t="s">
        <v>17</v>
      </c>
      <c r="D105" s="9">
        <v>37.700000000000003</v>
      </c>
      <c r="E105" s="9" t="s">
        <v>234</v>
      </c>
    </row>
    <row r="106" spans="1:5" x14ac:dyDescent="0.35">
      <c r="A106" s="8" t="s">
        <v>235</v>
      </c>
      <c r="B106" s="9" t="s">
        <v>236</v>
      </c>
      <c r="C106" s="9" t="s">
        <v>17</v>
      </c>
      <c r="D106" s="9">
        <v>52.6</v>
      </c>
      <c r="E106" s="9" t="s">
        <v>231</v>
      </c>
    </row>
    <row r="107" spans="1:5" x14ac:dyDescent="0.35">
      <c r="A107" s="8" t="s">
        <v>237</v>
      </c>
      <c r="B107" s="9" t="s">
        <v>238</v>
      </c>
      <c r="C107" s="9" t="s">
        <v>7</v>
      </c>
      <c r="D107" s="9">
        <v>25</v>
      </c>
      <c r="E107" s="9" t="s">
        <v>231</v>
      </c>
    </row>
    <row r="108" spans="1:5" x14ac:dyDescent="0.35">
      <c r="A108" s="8" t="s">
        <v>239</v>
      </c>
      <c r="B108" s="9" t="s">
        <v>240</v>
      </c>
      <c r="C108" s="9" t="s">
        <v>17</v>
      </c>
      <c r="D108" s="11">
        <f>+D106+D104</f>
        <v>90.300000000000011</v>
      </c>
      <c r="E108" s="9" t="s">
        <v>231</v>
      </c>
    </row>
    <row r="109" spans="1:5" ht="29" x14ac:dyDescent="0.35">
      <c r="A109" s="8" t="s">
        <v>241</v>
      </c>
      <c r="B109" s="9" t="s">
        <v>242</v>
      </c>
      <c r="C109" s="9" t="s">
        <v>17</v>
      </c>
      <c r="D109" s="9">
        <v>1515</v>
      </c>
      <c r="E109" s="9" t="s">
        <v>243</v>
      </c>
    </row>
  </sheetData>
  <mergeCells count="9">
    <mergeCell ref="E44:E49"/>
    <mergeCell ref="E38:E43"/>
    <mergeCell ref="E35:E37"/>
    <mergeCell ref="E87:E95"/>
    <mergeCell ref="E77:E79"/>
    <mergeCell ref="E74:E76"/>
    <mergeCell ref="E61:E72"/>
    <mergeCell ref="E55:E58"/>
    <mergeCell ref="E51:E5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Sulev Nurme</dc:creator>
  <cp:lastModifiedBy>Marge Rebane</cp:lastModifiedBy>
  <dcterms:created xsi:type="dcterms:W3CDTF">2021-11-29T07:06:24Z</dcterms:created>
  <dcterms:modified xsi:type="dcterms:W3CDTF">2023-04-24T08:06:36Z</dcterms:modified>
</cp:coreProperties>
</file>